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5595" windowHeight="4620" activeTab="0"/>
  </bookViews>
  <sheets>
    <sheet name="Sheet1" sheetId="1" r:id="rId1"/>
    <sheet name="Sheet3" sheetId="2" r:id="rId2"/>
  </sheets>
  <definedNames>
    <definedName name="_xlnm.Print_Area" localSheetId="0">'Sheet1'!$A$1:$N$70</definedName>
  </definedNames>
  <calcPr fullCalcOnLoad="1"/>
</workbook>
</file>

<file path=xl/sharedStrings.xml><?xml version="1.0" encoding="utf-8"?>
<sst xmlns="http://schemas.openxmlformats.org/spreadsheetml/2006/main" count="75" uniqueCount="72">
  <si>
    <t>%</t>
  </si>
  <si>
    <t>grupa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</si>
  <si>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</si>
  <si>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</si>
  <si>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</si>
  <si>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</si>
  <si>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</si>
  <si>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</si>
  <si>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</si>
  <si>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</si>
  <si>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</si>
  <si>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prevoz</t>
  </si>
  <si>
    <t xml:space="preserve">Ostale naknade </t>
  </si>
  <si>
    <t>Rashodi za materijal i usluge</t>
  </si>
  <si>
    <t>Rashodi za reprezentaciju</t>
  </si>
  <si>
    <t>Rashodi za telefonske usluge</t>
  </si>
  <si>
    <t>Rashodi za poštanske usluge</t>
  </si>
  <si>
    <t>Bankarske usluge i negativne kursne razlike</t>
  </si>
  <si>
    <t>Tekuće održavanje</t>
  </si>
  <si>
    <t>Kamate</t>
  </si>
  <si>
    <t>Ostali izdaci</t>
  </si>
  <si>
    <t>Transferi za socijalnu zaštitu</t>
  </si>
  <si>
    <t>Prava iz oblasti socijalne zaštite</t>
  </si>
  <si>
    <t>Boračko-invalidska zaštita (materijalno obezbeđenje učesnika NOR-a)</t>
  </si>
  <si>
    <t>Transferi institucijama,pojedincima,nevladinom sektoru i javnom sektoru</t>
  </si>
  <si>
    <t xml:space="preserve">   Rezerve</t>
  </si>
  <si>
    <t>Tekuća budžetska rezerva</t>
  </si>
  <si>
    <t>Stalna budžetska rezerva</t>
  </si>
  <si>
    <t>Otplata duga</t>
  </si>
  <si>
    <t xml:space="preserve">  Otplata dugova</t>
  </si>
  <si>
    <t>Kapitalni izdaci</t>
  </si>
  <si>
    <t>Otplata obaveza iz prethodnog perioda</t>
  </si>
  <si>
    <t>Klasa</t>
  </si>
  <si>
    <t>UKUPNI IZDACI       (SVEGA)</t>
  </si>
  <si>
    <t>Ostvarenje plana budžeta 01.01.-30.09.2006</t>
  </si>
  <si>
    <t xml:space="preserve">                           IZDACI</t>
  </si>
  <si>
    <t>Plan budžeta za 2006 godinu</t>
  </si>
  <si>
    <t>Procjena 10,11,12 mjesec 2006</t>
  </si>
  <si>
    <t>Rashodi za službena putovanja</t>
  </si>
  <si>
    <t xml:space="preserve">Otplata obaveza iz prethodnog perioda </t>
  </si>
  <si>
    <t xml:space="preserve">Tekuće održavanje opreme </t>
  </si>
  <si>
    <t>Tekuće održavanje vozila</t>
  </si>
  <si>
    <t>Renta</t>
  </si>
  <si>
    <t>Zakup objekata</t>
  </si>
  <si>
    <t>Kamate rezidentima -finansijskim institucijama</t>
  </si>
  <si>
    <t>Ekonomska klasifikacija</t>
  </si>
  <si>
    <t xml:space="preserve">Rashodi za materijal </t>
  </si>
  <si>
    <t xml:space="preserve">Rashodi za  energiju </t>
  </si>
  <si>
    <t xml:space="preserve">Ugovorene usluge </t>
  </si>
  <si>
    <t xml:space="preserve">Ostali izdaci </t>
  </si>
  <si>
    <t>Transferi javnim institucijama</t>
  </si>
  <si>
    <t>Transferi pojedincima</t>
  </si>
  <si>
    <t xml:space="preserve">Investiciono održavanje građevinskih objekata </t>
  </si>
  <si>
    <t xml:space="preserve">Tekuće održavanje građ.objekata </t>
  </si>
  <si>
    <t>Naknade odbornicima i članovima radnih tijela</t>
  </si>
  <si>
    <t>Izdaci za lokalnu infrastrukturu(lokalni putevi)</t>
  </si>
  <si>
    <t>Izdaci za lokalnu infrastrukturu(gradska komunalna infrastruktura)</t>
  </si>
  <si>
    <t>Izdaci za opremu organa</t>
  </si>
  <si>
    <t>Sredstva za tehnološke viškove</t>
  </si>
  <si>
    <t>Otpremnine za tehnološke viškove</t>
  </si>
  <si>
    <t>Subvencije</t>
  </si>
  <si>
    <t>Subvencije u poljoprivredi</t>
  </si>
  <si>
    <t xml:space="preserve">Transferi javnim preduzećima </t>
  </si>
  <si>
    <t>Transferi sportskim klubovima i udruženjima</t>
  </si>
  <si>
    <t>Transferi nevladinim organizacijama,političkim strankama i udruženjima</t>
  </si>
  <si>
    <t>kategorija.</t>
  </si>
  <si>
    <t>sintetika</t>
  </si>
  <si>
    <t>Otplata hartija od vrijednosti i  kredita rezidentima</t>
  </si>
  <si>
    <t>Izdaci za  vatrogasna sredstva i opremu</t>
  </si>
  <si>
    <t xml:space="preserve">Izrada  planske dokumentacije Opštine </t>
  </si>
  <si>
    <t>3</t>
  </si>
  <si>
    <t xml:space="preserve"> Plan budžeta za 2011 godinu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</si>
</sst>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[Red]#,##0.00"/>
  </numFmts>
  <fonts count="2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justify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justify"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justify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/>
    </xf>
    <xf numFmtId="4" fontId="1" fillId="0" borderId="10" xfId="0" applyNumberFormat="1" applyFont="1" applyBorder="1" applyAlignment="1">
      <alignment vertical="justify"/>
    </xf>
    <xf numFmtId="0" fontId="1" fillId="0" borderId="0" xfId="0" applyFont="1" applyAlignment="1">
      <alignment vertical="justify"/>
    </xf>
    <xf numFmtId="0" fontId="1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4" fontId="2" fillId="0" borderId="10" xfId="0" applyNumberFormat="1" applyFont="1" applyBorder="1" applyAlignment="1">
      <alignment vertical="justify"/>
    </xf>
    <xf numFmtId="0" fontId="2" fillId="0" borderId="10" xfId="0" applyFont="1" applyBorder="1" applyAlignment="1">
      <alignment horizontal="center" vertical="justify"/>
    </xf>
    <xf numFmtId="4" fontId="3" fillId="0" borderId="10" xfId="0" applyNumberFormat="1" applyFont="1" applyBorder="1" applyAlignment="1">
      <alignment vertical="justify"/>
    </xf>
    <xf numFmtId="4" fontId="1" fillId="0" borderId="10" xfId="0" applyNumberFormat="1" applyFont="1" applyBorder="1" applyAlignment="1">
      <alignment vertical="justify"/>
    </xf>
    <xf numFmtId="4" fontId="3" fillId="0" borderId="10" xfId="0" applyNumberFormat="1" applyFont="1" applyBorder="1" applyAlignment="1">
      <alignment vertical="justify"/>
    </xf>
    <xf numFmtId="0" fontId="2" fillId="0" borderId="0" xfId="0" applyFont="1" applyAlignment="1">
      <alignment vertical="justify"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184" fontId="1" fillId="0" borderId="10" xfId="0" applyNumberFormat="1" applyFont="1" applyBorder="1" applyAlignment="1">
      <alignment horizontal="right"/>
    </xf>
    <xf numFmtId="184" fontId="3" fillId="0" borderId="10" xfId="0" applyNumberFormat="1" applyFont="1" applyBorder="1" applyAlignment="1">
      <alignment horizontal="right"/>
    </xf>
    <xf numFmtId="184" fontId="2" fillId="0" borderId="10" xfId="0" applyNumberFormat="1" applyFont="1" applyBorder="1" applyAlignment="1">
      <alignment horizontal="right"/>
    </xf>
    <xf numFmtId="184" fontId="2" fillId="0" borderId="10" xfId="0" applyNumberFormat="1" applyFont="1" applyBorder="1" applyAlignment="1">
      <alignment horizontal="right"/>
    </xf>
    <xf numFmtId="184" fontId="1" fillId="0" borderId="10" xfId="0" applyNumberFormat="1" applyFont="1" applyBorder="1" applyAlignment="1">
      <alignment horizontal="right"/>
    </xf>
    <xf numFmtId="184" fontId="3" fillId="0" borderId="10" xfId="0" applyNumberFormat="1" applyFont="1" applyBorder="1" applyAlignment="1">
      <alignment horizontal="right"/>
    </xf>
    <xf numFmtId="184" fontId="1" fillId="0" borderId="10" xfId="0" applyNumberFormat="1" applyFont="1" applyBorder="1" applyAlignment="1">
      <alignment vertical="justify"/>
    </xf>
    <xf numFmtId="184" fontId="2" fillId="0" borderId="10" xfId="0" applyNumberFormat="1" applyFont="1" applyBorder="1" applyAlignment="1">
      <alignment/>
    </xf>
    <xf numFmtId="184" fontId="1" fillId="0" borderId="0" xfId="0" applyNumberFormat="1" applyFont="1" applyAlignment="1">
      <alignment/>
    </xf>
    <xf numFmtId="184" fontId="2" fillId="0" borderId="10" xfId="0" applyNumberFormat="1" applyFont="1" applyBorder="1" applyAlignment="1">
      <alignment horizontal="center"/>
    </xf>
    <xf numFmtId="184" fontId="2" fillId="0" borderId="10" xfId="0" applyNumberFormat="1" applyFont="1" applyBorder="1" applyAlignment="1">
      <alignment vertical="justify"/>
    </xf>
    <xf numFmtId="184" fontId="2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3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vertical="justify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184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N73"/>
  <sheetViews>
    <sheetView tabSelected="1" zoomScalePageLayoutView="0" workbookViewId="0" topLeftCell="A49">
      <selection activeCell="A41" sqref="A41:IV41"/>
    </sheetView>
  </sheetViews>
  <sheetFormatPr defaultColWidth="9.140625" defaultRowHeight="12.75"/>
  <cols>
    <col min="1" max="1" width="1.57421875" style="5" customWidth="1"/>
    <col min="2" max="2" width="7.00390625" style="5" hidden="1" customWidth="1"/>
    <col min="3" max="3" width="1.57421875" style="5" hidden="1" customWidth="1"/>
    <col min="4" max="4" width="7.140625" style="5" customWidth="1"/>
    <col min="5" max="6" width="9.140625" style="5" customWidth="1"/>
    <col min="7" max="7" width="9.7109375" style="5" customWidth="1"/>
    <col min="8" max="8" width="53.8515625" style="22" customWidth="1"/>
    <col min="9" max="9" width="15.7109375" style="22" hidden="1" customWidth="1"/>
    <col min="10" max="10" width="15.7109375" style="25" hidden="1" customWidth="1"/>
    <col min="11" max="11" width="15.57421875" style="47" hidden="1" customWidth="1"/>
    <col min="12" max="12" width="11.8515625" style="47" hidden="1" customWidth="1"/>
    <col min="13" max="13" width="18.57421875" style="47" customWidth="1"/>
    <col min="14" max="14" width="9.140625" style="60" customWidth="1"/>
    <col min="15" max="16384" width="9.140625" style="5" customWidth="1"/>
  </cols>
  <sheetData>
    <row r="4" spans="4:14" ht="15.75">
      <c r="D4" s="61">
        <v>1</v>
      </c>
      <c r="E4" s="61"/>
      <c r="F4" s="61"/>
      <c r="G4" s="61"/>
      <c r="H4" s="27">
        <v>2</v>
      </c>
      <c r="I4" s="27">
        <v>3</v>
      </c>
      <c r="J4" s="1">
        <v>4</v>
      </c>
      <c r="K4" s="55">
        <v>5</v>
      </c>
      <c r="L4" s="48">
        <v>7</v>
      </c>
      <c r="M4" s="55" t="s">
        <v>70</v>
      </c>
      <c r="N4" s="55">
        <v>4</v>
      </c>
    </row>
    <row r="5" spans="4:14" ht="63" customHeight="1">
      <c r="D5" s="62" t="s">
        <v>45</v>
      </c>
      <c r="E5" s="62"/>
      <c r="F5" s="62"/>
      <c r="G5" s="62"/>
      <c r="H5" s="38" t="s">
        <v>35</v>
      </c>
      <c r="I5" s="27" t="s">
        <v>36</v>
      </c>
      <c r="J5" s="27" t="s">
        <v>34</v>
      </c>
      <c r="K5" s="49" t="s">
        <v>37</v>
      </c>
      <c r="L5" s="48" t="s">
        <v>0</v>
      </c>
      <c r="M5" s="49" t="s">
        <v>71</v>
      </c>
      <c r="N5" s="48" t="s">
        <v>0</v>
      </c>
    </row>
    <row r="6" spans="4:14" ht="15">
      <c r="D6" s="7" t="s">
        <v>32</v>
      </c>
      <c r="E6" s="7" t="s">
        <v>65</v>
      </c>
      <c r="F6" s="7" t="s">
        <v>1</v>
      </c>
      <c r="G6" s="59" t="s">
        <v>66</v>
      </c>
      <c r="H6" s="8"/>
      <c r="I6" s="8"/>
      <c r="J6" s="9"/>
      <c r="K6" s="51"/>
      <c r="L6" s="51"/>
      <c r="M6" s="51"/>
      <c r="N6" s="53"/>
    </row>
    <row r="7" spans="4:14" ht="15">
      <c r="D7" s="7"/>
      <c r="E7" s="7"/>
      <c r="F7" s="7"/>
      <c r="G7" s="7"/>
      <c r="H7" s="8"/>
      <c r="I7" s="8"/>
      <c r="J7" s="39"/>
      <c r="K7" s="51"/>
      <c r="L7" s="51"/>
      <c r="M7" s="51"/>
      <c r="N7" s="53"/>
    </row>
    <row r="8" spans="4:14" s="15" customFormat="1" ht="15">
      <c r="D8" s="13"/>
      <c r="E8" s="12">
        <v>41</v>
      </c>
      <c r="F8" s="13"/>
      <c r="G8" s="13"/>
      <c r="H8" s="14" t="s">
        <v>2</v>
      </c>
      <c r="I8" s="28" t="e">
        <f>SUM(I9+I15+I20+I29+I33+#REF!+I39)</f>
        <v>#REF!</v>
      </c>
      <c r="J8" s="40" t="e">
        <f>SUM(J9+J15+J20+J29+J33+#REF!+J39)</f>
        <v>#REF!</v>
      </c>
      <c r="K8" s="52" t="e">
        <f>(#REF!-J8)</f>
        <v>#REF!</v>
      </c>
      <c r="L8" s="52" t="e">
        <f>(#REF!/2120000)*100</f>
        <v>#REF!</v>
      </c>
      <c r="M8" s="52">
        <f>SUM(M9+M15+M20+M29+M33+M35+M37+M39)</f>
        <v>2093900</v>
      </c>
      <c r="N8" s="54">
        <f>(M8/4900000)*100</f>
        <v>42.73265306122449</v>
      </c>
    </row>
    <row r="9" spans="4:14" s="11" customFormat="1" ht="15.75">
      <c r="D9" s="10"/>
      <c r="E9" s="10"/>
      <c r="F9" s="57">
        <v>411</v>
      </c>
      <c r="G9" s="10"/>
      <c r="H9" s="6" t="s">
        <v>3</v>
      </c>
      <c r="I9" s="32">
        <f>SUM(I10:I14)</f>
        <v>604829</v>
      </c>
      <c r="J9" s="41">
        <f>SUM(J10:J14)</f>
        <v>420779.97000000003</v>
      </c>
      <c r="K9" s="52" t="e">
        <f>(#REF!-J9)</f>
        <v>#REF!</v>
      </c>
      <c r="L9" s="52" t="e">
        <f>(#REF!/2120000)*100</f>
        <v>#REF!</v>
      </c>
      <c r="M9" s="50">
        <f>SUM(M10:M14)</f>
        <v>1171500</v>
      </c>
      <c r="N9" s="50">
        <f aca="true" t="shared" si="0" ref="N9:N70">(M9/4900000)*100</f>
        <v>23.908163265306122</v>
      </c>
    </row>
    <row r="10" spans="4:14" ht="15">
      <c r="D10" s="7"/>
      <c r="E10" s="7"/>
      <c r="F10" s="4"/>
      <c r="G10" s="3">
        <v>4111</v>
      </c>
      <c r="H10" s="16" t="s">
        <v>4</v>
      </c>
      <c r="I10" s="21">
        <v>330023</v>
      </c>
      <c r="J10" s="39">
        <v>233783.98</v>
      </c>
      <c r="K10" s="51" t="e">
        <f>(#REF!-J10)</f>
        <v>#REF!</v>
      </c>
      <c r="L10" s="51" t="e">
        <f>(#REF!/2120000)*100</f>
        <v>#REF!</v>
      </c>
      <c r="M10" s="51">
        <v>807200</v>
      </c>
      <c r="N10" s="53">
        <f t="shared" si="0"/>
        <v>16.473469387755102</v>
      </c>
    </row>
    <row r="11" spans="4:14" ht="15">
      <c r="D11" s="7"/>
      <c r="E11" s="7"/>
      <c r="F11" s="4"/>
      <c r="G11" s="3">
        <v>4112</v>
      </c>
      <c r="H11" s="16" t="s">
        <v>5</v>
      </c>
      <c r="I11" s="21">
        <v>74413</v>
      </c>
      <c r="J11" s="39">
        <v>49530.22</v>
      </c>
      <c r="K11" s="51" t="e">
        <f>(#REF!-J11)</f>
        <v>#REF!</v>
      </c>
      <c r="L11" s="51" t="e">
        <f>(#REF!/2120000)*100</f>
        <v>#REF!</v>
      </c>
      <c r="M11" s="51">
        <v>69800</v>
      </c>
      <c r="N11" s="53">
        <f t="shared" si="0"/>
        <v>1.4244897959183673</v>
      </c>
    </row>
    <row r="12" spans="4:14" ht="15">
      <c r="D12" s="7"/>
      <c r="E12" s="7"/>
      <c r="F12" s="4"/>
      <c r="G12" s="3">
        <v>4113</v>
      </c>
      <c r="H12" s="16" t="s">
        <v>6</v>
      </c>
      <c r="I12" s="21">
        <v>101111</v>
      </c>
      <c r="J12" s="39">
        <v>70355.75</v>
      </c>
      <c r="K12" s="51" t="e">
        <f>(#REF!-J12)</f>
        <v>#REF!</v>
      </c>
      <c r="L12" s="51" t="e">
        <f>(#REF!/2120000)*100</f>
        <v>#REF!</v>
      </c>
      <c r="M12" s="51">
        <v>185800</v>
      </c>
      <c r="N12" s="53">
        <f t="shared" si="0"/>
        <v>3.7918367346938777</v>
      </c>
    </row>
    <row r="13" spans="4:14" ht="15">
      <c r="D13" s="7"/>
      <c r="E13" s="7"/>
      <c r="F13" s="4"/>
      <c r="G13" s="3">
        <v>4114</v>
      </c>
      <c r="H13" s="16" t="s">
        <v>7</v>
      </c>
      <c r="I13" s="21">
        <v>89608</v>
      </c>
      <c r="J13" s="39">
        <v>60669.08</v>
      </c>
      <c r="K13" s="51" t="e">
        <f>(#REF!-J13)</f>
        <v>#REF!</v>
      </c>
      <c r="L13" s="51" t="e">
        <f>(#REF!/2120000)*100</f>
        <v>#REF!</v>
      </c>
      <c r="M13" s="51">
        <v>99500</v>
      </c>
      <c r="N13" s="53">
        <f t="shared" si="0"/>
        <v>2.0306122448979593</v>
      </c>
    </row>
    <row r="14" spans="4:14" ht="15">
      <c r="D14" s="7"/>
      <c r="E14" s="7"/>
      <c r="F14" s="4"/>
      <c r="G14" s="3">
        <v>4115</v>
      </c>
      <c r="H14" s="16" t="s">
        <v>8</v>
      </c>
      <c r="I14" s="21">
        <v>9674</v>
      </c>
      <c r="J14" s="39">
        <v>6440.94</v>
      </c>
      <c r="K14" s="51" t="e">
        <f>(#REF!-J14)</f>
        <v>#REF!</v>
      </c>
      <c r="L14" s="51" t="e">
        <f>(#REF!/2120000)*100</f>
        <v>#REF!</v>
      </c>
      <c r="M14" s="51">
        <v>9200</v>
      </c>
      <c r="N14" s="53">
        <f t="shared" si="0"/>
        <v>0.18775510204081633</v>
      </c>
    </row>
    <row r="15" spans="4:14" ht="15.75">
      <c r="D15" s="7"/>
      <c r="E15" s="7"/>
      <c r="F15" s="1">
        <v>412</v>
      </c>
      <c r="G15" s="1"/>
      <c r="H15" s="2" t="s">
        <v>9</v>
      </c>
      <c r="I15" s="26">
        <f>SUM(I16:I19)</f>
        <v>92159</v>
      </c>
      <c r="J15" s="42">
        <f>SUM(J16:J19)</f>
        <v>46685.6</v>
      </c>
      <c r="K15" s="50" t="e">
        <f>(#REF!-J15)</f>
        <v>#REF!</v>
      </c>
      <c r="L15" s="50" t="e">
        <f>(#REF!/2120000)*100</f>
        <v>#REF!</v>
      </c>
      <c r="M15" s="50">
        <f>SUM(M16:M19)</f>
        <v>193250</v>
      </c>
      <c r="N15" s="50">
        <f t="shared" si="0"/>
        <v>3.9438775510204085</v>
      </c>
    </row>
    <row r="16" spans="4:14" ht="15">
      <c r="D16" s="7"/>
      <c r="E16" s="7"/>
      <c r="F16" s="4"/>
      <c r="G16" s="4">
        <v>4123</v>
      </c>
      <c r="H16" s="8" t="s">
        <v>10</v>
      </c>
      <c r="I16" s="21">
        <v>19260</v>
      </c>
      <c r="J16" s="39"/>
      <c r="K16" s="51" t="e">
        <f>(#REF!-J16)</f>
        <v>#REF!</v>
      </c>
      <c r="L16" s="51" t="e">
        <f>(#REF!/2120000)*100</f>
        <v>#REF!</v>
      </c>
      <c r="M16" s="51">
        <v>26000</v>
      </c>
      <c r="N16" s="53">
        <f t="shared" si="0"/>
        <v>0.5306122448979592</v>
      </c>
    </row>
    <row r="17" spans="4:14" ht="15">
      <c r="D17" s="7"/>
      <c r="E17" s="7"/>
      <c r="F17" s="4"/>
      <c r="G17" s="4">
        <v>4125</v>
      </c>
      <c r="H17" s="8" t="s">
        <v>11</v>
      </c>
      <c r="I17" s="21">
        <v>60513</v>
      </c>
      <c r="J17" s="39">
        <v>35058.6</v>
      </c>
      <c r="K17" s="51" t="e">
        <f>(#REF!-J17)</f>
        <v>#REF!</v>
      </c>
      <c r="L17" s="51" t="e">
        <f>(#REF!/2120000)*100</f>
        <v>#REF!</v>
      </c>
      <c r="M17" s="51">
        <v>96550</v>
      </c>
      <c r="N17" s="53">
        <f t="shared" si="0"/>
        <v>1.970408163265306</v>
      </c>
    </row>
    <row r="18" spans="4:14" ht="15" customHeight="1">
      <c r="D18" s="7"/>
      <c r="E18" s="7"/>
      <c r="F18" s="4"/>
      <c r="G18" s="4">
        <v>4128</v>
      </c>
      <c r="H18" s="8" t="s">
        <v>54</v>
      </c>
      <c r="I18" s="21">
        <v>1995</v>
      </c>
      <c r="J18" s="39">
        <v>898</v>
      </c>
      <c r="K18" s="51" t="e">
        <f>(#REF!-J18)</f>
        <v>#REF!</v>
      </c>
      <c r="L18" s="51" t="e">
        <f>(#REF!/2120000)*100</f>
        <v>#REF!</v>
      </c>
      <c r="M18" s="51">
        <v>49650</v>
      </c>
      <c r="N18" s="53">
        <f t="shared" si="0"/>
        <v>1.0132653061224488</v>
      </c>
    </row>
    <row r="19" spans="4:14" s="11" customFormat="1" ht="15.75">
      <c r="D19" s="10"/>
      <c r="E19" s="10"/>
      <c r="F19" s="57"/>
      <c r="G19" s="3">
        <v>4129</v>
      </c>
      <c r="H19" s="16" t="s">
        <v>12</v>
      </c>
      <c r="I19" s="29">
        <v>10391</v>
      </c>
      <c r="J19" s="43">
        <v>10729</v>
      </c>
      <c r="K19" s="51" t="e">
        <f>(#REF!-J19)</f>
        <v>#REF!</v>
      </c>
      <c r="L19" s="51" t="e">
        <f>(#REF!/2120000)*100</f>
        <v>#REF!</v>
      </c>
      <c r="M19" s="53">
        <v>21050</v>
      </c>
      <c r="N19" s="53">
        <f t="shared" si="0"/>
        <v>0.42959183673469387</v>
      </c>
    </row>
    <row r="20" spans="4:14" ht="15.75">
      <c r="D20" s="7"/>
      <c r="E20" s="7"/>
      <c r="F20" s="1">
        <v>413</v>
      </c>
      <c r="G20" s="4"/>
      <c r="H20" s="2" t="s">
        <v>13</v>
      </c>
      <c r="I20" s="26">
        <f>SUM(I22:I27)</f>
        <v>99558</v>
      </c>
      <c r="J20" s="42">
        <f>SUM(J22:J27)</f>
        <v>77974.56999999999</v>
      </c>
      <c r="K20" s="50" t="e">
        <f>(#REF!-J20)</f>
        <v>#REF!</v>
      </c>
      <c r="L20" s="50" t="e">
        <f>(#REF!/2120000)*100</f>
        <v>#REF!</v>
      </c>
      <c r="M20" s="50">
        <f>SUM(M21:M28)</f>
        <v>483300</v>
      </c>
      <c r="N20" s="50">
        <f t="shared" si="0"/>
        <v>9.863265306122448</v>
      </c>
    </row>
    <row r="21" spans="4:14" ht="15.75">
      <c r="D21" s="7"/>
      <c r="E21" s="7"/>
      <c r="F21" s="1"/>
      <c r="G21" s="4">
        <v>4131</v>
      </c>
      <c r="H21" s="56" t="s">
        <v>46</v>
      </c>
      <c r="I21" s="26"/>
      <c r="J21" s="42"/>
      <c r="K21" s="50"/>
      <c r="L21" s="50"/>
      <c r="M21" s="51">
        <v>61400</v>
      </c>
      <c r="N21" s="53">
        <f t="shared" si="0"/>
        <v>1.2530612244897958</v>
      </c>
    </row>
    <row r="22" spans="4:14" s="15" customFormat="1" ht="15">
      <c r="D22" s="13"/>
      <c r="E22" s="13"/>
      <c r="F22" s="12"/>
      <c r="G22" s="3">
        <v>4132</v>
      </c>
      <c r="H22" s="16" t="s">
        <v>38</v>
      </c>
      <c r="I22" s="29">
        <v>9060</v>
      </c>
      <c r="J22" s="43">
        <v>2329.05</v>
      </c>
      <c r="K22" s="51" t="e">
        <f>(#REF!-J22)</f>
        <v>#REF!</v>
      </c>
      <c r="L22" s="51" t="e">
        <f>(#REF!/2120000)*100</f>
        <v>#REF!</v>
      </c>
      <c r="M22" s="53">
        <v>15450</v>
      </c>
      <c r="N22" s="53">
        <f t="shared" si="0"/>
        <v>0.3153061224489796</v>
      </c>
    </row>
    <row r="23" spans="4:14" s="11" customFormat="1" ht="15.75">
      <c r="D23" s="10"/>
      <c r="E23" s="10"/>
      <c r="F23" s="57"/>
      <c r="G23" s="3">
        <v>4133</v>
      </c>
      <c r="H23" s="16" t="s">
        <v>14</v>
      </c>
      <c r="I23" s="29">
        <v>12850</v>
      </c>
      <c r="J23" s="43">
        <v>10493.04</v>
      </c>
      <c r="K23" s="51" t="e">
        <f>(#REF!-J23)</f>
        <v>#REF!</v>
      </c>
      <c r="L23" s="51" t="e">
        <f>(#REF!/2120000)*100</f>
        <v>#REF!</v>
      </c>
      <c r="M23" s="53">
        <v>21900</v>
      </c>
      <c r="N23" s="53">
        <f t="shared" si="0"/>
        <v>0.44693877551020406</v>
      </c>
    </row>
    <row r="24" spans="4:14" ht="14.25" customHeight="1">
      <c r="D24" s="7"/>
      <c r="E24" s="7"/>
      <c r="F24" s="4"/>
      <c r="G24" s="4">
        <v>4134</v>
      </c>
      <c r="H24" s="8" t="s">
        <v>47</v>
      </c>
      <c r="I24" s="21">
        <v>47869</v>
      </c>
      <c r="J24" s="39">
        <v>40419.71</v>
      </c>
      <c r="K24" s="51" t="e">
        <f>(#REF!-J24)</f>
        <v>#REF!</v>
      </c>
      <c r="L24" s="51" t="e">
        <f>(#REF!/2120000)*100</f>
        <v>#REF!</v>
      </c>
      <c r="M24" s="51">
        <v>170100</v>
      </c>
      <c r="N24" s="53">
        <f t="shared" si="0"/>
        <v>3.471428571428571</v>
      </c>
    </row>
    <row r="25" spans="4:14" ht="15">
      <c r="D25" s="7"/>
      <c r="E25" s="7"/>
      <c r="F25" s="4"/>
      <c r="G25" s="4">
        <v>4135</v>
      </c>
      <c r="H25" s="8" t="s">
        <v>15</v>
      </c>
      <c r="I25" s="21">
        <v>24479</v>
      </c>
      <c r="J25" s="39">
        <v>19952.29</v>
      </c>
      <c r="K25" s="51" t="e">
        <f>(#REF!-J25)</f>
        <v>#REF!</v>
      </c>
      <c r="L25" s="51" t="e">
        <f>(#REF!/2120000)*100</f>
        <v>#REF!</v>
      </c>
      <c r="M25" s="51">
        <v>24500</v>
      </c>
      <c r="N25" s="53">
        <f t="shared" si="0"/>
        <v>0.5</v>
      </c>
    </row>
    <row r="26" spans="4:14" ht="15">
      <c r="D26" s="7"/>
      <c r="E26" s="7"/>
      <c r="F26" s="4"/>
      <c r="G26" s="4">
        <v>4136</v>
      </c>
      <c r="H26" s="8" t="s">
        <v>16</v>
      </c>
      <c r="I26" s="21">
        <v>2550</v>
      </c>
      <c r="J26" s="39">
        <v>2874.75</v>
      </c>
      <c r="K26" s="51" t="e">
        <f>(#REF!-J26)</f>
        <v>#REF!</v>
      </c>
      <c r="L26" s="51" t="e">
        <f>(#REF!/2120000)*100</f>
        <v>#REF!</v>
      </c>
      <c r="M26" s="51">
        <v>3800</v>
      </c>
      <c r="N26" s="53">
        <f t="shared" si="0"/>
        <v>0.07755102040816327</v>
      </c>
    </row>
    <row r="27" spans="4:14" ht="18" customHeight="1">
      <c r="D27" s="7"/>
      <c r="E27" s="7"/>
      <c r="F27" s="4"/>
      <c r="G27" s="4">
        <v>4137</v>
      </c>
      <c r="H27" s="8" t="s">
        <v>17</v>
      </c>
      <c r="I27" s="33">
        <v>2750</v>
      </c>
      <c r="J27" s="39">
        <v>1905.73</v>
      </c>
      <c r="K27" s="51" t="e">
        <f>(#REF!-J27)</f>
        <v>#REF!</v>
      </c>
      <c r="L27" s="51" t="e">
        <f>(#REF!/2120000)*100</f>
        <v>#REF!</v>
      </c>
      <c r="M27" s="51">
        <v>7600</v>
      </c>
      <c r="N27" s="53">
        <f t="shared" si="0"/>
        <v>0.15510204081632653</v>
      </c>
    </row>
    <row r="28" spans="4:14" ht="15">
      <c r="D28" s="7"/>
      <c r="E28" s="7"/>
      <c r="F28" s="4"/>
      <c r="G28" s="4">
        <v>4139</v>
      </c>
      <c r="H28" s="8" t="s">
        <v>48</v>
      </c>
      <c r="I28" s="33"/>
      <c r="J28" s="39"/>
      <c r="K28" s="51"/>
      <c r="L28" s="51"/>
      <c r="M28" s="51">
        <v>178550</v>
      </c>
      <c r="N28" s="53">
        <f t="shared" si="0"/>
        <v>3.643877551020408</v>
      </c>
    </row>
    <row r="29" spans="4:14" ht="15.75">
      <c r="D29" s="7"/>
      <c r="E29" s="7"/>
      <c r="F29" s="1">
        <v>414</v>
      </c>
      <c r="G29" s="7"/>
      <c r="H29" s="2" t="s">
        <v>18</v>
      </c>
      <c r="I29" s="26">
        <f>SUM(I31:I31)</f>
        <v>19580</v>
      </c>
      <c r="J29" s="42">
        <f>SUM(J30:J31)</f>
        <v>12481.89</v>
      </c>
      <c r="K29" s="50" t="e">
        <f>(#REF!-J29)</f>
        <v>#REF!</v>
      </c>
      <c r="L29" s="50" t="e">
        <f>(#REF!/2120000)*100</f>
        <v>#REF!</v>
      </c>
      <c r="M29" s="50">
        <f>SUM(M30:M32)</f>
        <v>38700</v>
      </c>
      <c r="N29" s="50">
        <f t="shared" si="0"/>
        <v>0.789795918367347</v>
      </c>
    </row>
    <row r="30" spans="4:14" ht="15.75">
      <c r="D30" s="7"/>
      <c r="E30" s="7"/>
      <c r="F30" s="1"/>
      <c r="G30" s="4">
        <v>4142</v>
      </c>
      <c r="H30" s="16" t="s">
        <v>53</v>
      </c>
      <c r="I30" s="26"/>
      <c r="J30" s="43"/>
      <c r="K30" s="51"/>
      <c r="L30" s="51" t="e">
        <f>(#REF!/2120000)*100</f>
        <v>#REF!</v>
      </c>
      <c r="M30" s="51">
        <v>4000</v>
      </c>
      <c r="N30" s="53">
        <f t="shared" si="0"/>
        <v>0.0816326530612245</v>
      </c>
    </row>
    <row r="31" spans="4:14" ht="15.75">
      <c r="D31" s="7"/>
      <c r="E31" s="7"/>
      <c r="F31" s="1"/>
      <c r="G31" s="4">
        <v>4143</v>
      </c>
      <c r="H31" s="16" t="s">
        <v>40</v>
      </c>
      <c r="I31" s="37">
        <v>19580</v>
      </c>
      <c r="J31" s="39">
        <v>12481.89</v>
      </c>
      <c r="K31" s="51" t="e">
        <f>(#REF!-J31)</f>
        <v>#REF!</v>
      </c>
      <c r="L31" s="51" t="e">
        <f>(#REF!/2120000)*100</f>
        <v>#REF!</v>
      </c>
      <c r="M31" s="51">
        <v>7700</v>
      </c>
      <c r="N31" s="53">
        <f t="shared" si="0"/>
        <v>0.15714285714285714</v>
      </c>
    </row>
    <row r="32" spans="4:14" ht="15.75">
      <c r="D32" s="7"/>
      <c r="E32" s="7"/>
      <c r="F32" s="1"/>
      <c r="G32" s="4">
        <v>4143</v>
      </c>
      <c r="H32" s="16" t="s">
        <v>41</v>
      </c>
      <c r="I32" s="37"/>
      <c r="J32" s="39"/>
      <c r="K32" s="51"/>
      <c r="L32" s="51"/>
      <c r="M32" s="51">
        <v>27000</v>
      </c>
      <c r="N32" s="53">
        <f t="shared" si="0"/>
        <v>0.5510204081632654</v>
      </c>
    </row>
    <row r="33" spans="4:14" ht="18" customHeight="1">
      <c r="D33" s="7"/>
      <c r="E33" s="7"/>
      <c r="F33" s="1">
        <v>415</v>
      </c>
      <c r="G33" s="7"/>
      <c r="H33" s="2" t="s">
        <v>19</v>
      </c>
      <c r="I33" s="26">
        <f>SUM(I34)</f>
        <v>6850</v>
      </c>
      <c r="J33" s="42">
        <f>J34</f>
        <v>5264.35</v>
      </c>
      <c r="K33" s="50" t="e">
        <f>(#REF!-J33)</f>
        <v>#REF!</v>
      </c>
      <c r="L33" s="50" t="e">
        <f>(#REF!/2120000)*100</f>
        <v>#REF!</v>
      </c>
      <c r="M33" s="50">
        <f>M34</f>
        <v>1400</v>
      </c>
      <c r="N33" s="50">
        <f t="shared" si="0"/>
        <v>0.028571428571428574</v>
      </c>
    </row>
    <row r="34" spans="4:14" ht="18.75" customHeight="1">
      <c r="D34" s="7"/>
      <c r="E34" s="7"/>
      <c r="F34" s="4"/>
      <c r="G34" s="4">
        <v>4151</v>
      </c>
      <c r="H34" s="8" t="s">
        <v>44</v>
      </c>
      <c r="I34" s="33">
        <v>6850</v>
      </c>
      <c r="J34" s="39">
        <v>5264.35</v>
      </c>
      <c r="K34" s="51" t="e">
        <f>(#REF!-J34)</f>
        <v>#REF!</v>
      </c>
      <c r="L34" s="51" t="e">
        <f>(#REF!/2120000)*100</f>
        <v>#REF!</v>
      </c>
      <c r="M34" s="51">
        <v>1400</v>
      </c>
      <c r="N34" s="53">
        <f t="shared" si="0"/>
        <v>0.028571428571428574</v>
      </c>
    </row>
    <row r="35" spans="4:14" ht="15.75">
      <c r="D35" s="7"/>
      <c r="E35" s="7"/>
      <c r="F35" s="1">
        <v>416</v>
      </c>
      <c r="G35" s="4"/>
      <c r="H35" s="2" t="s">
        <v>42</v>
      </c>
      <c r="I35" s="33"/>
      <c r="J35" s="39"/>
      <c r="K35" s="51"/>
      <c r="L35" s="51"/>
      <c r="M35" s="50">
        <f>M36</f>
        <v>5900</v>
      </c>
      <c r="N35" s="50">
        <f t="shared" si="0"/>
        <v>0.12040816326530614</v>
      </c>
    </row>
    <row r="36" spans="4:14" ht="15">
      <c r="D36" s="7"/>
      <c r="E36" s="7"/>
      <c r="F36" s="4"/>
      <c r="G36" s="4">
        <v>4161</v>
      </c>
      <c r="H36" s="8" t="s">
        <v>43</v>
      </c>
      <c r="I36" s="33"/>
      <c r="J36" s="39"/>
      <c r="K36" s="51"/>
      <c r="L36" s="51"/>
      <c r="M36" s="51">
        <v>5900</v>
      </c>
      <c r="N36" s="53">
        <f t="shared" si="0"/>
        <v>0.12040816326530614</v>
      </c>
    </row>
    <row r="37" spans="4:14" ht="15.75">
      <c r="D37" s="7"/>
      <c r="E37" s="7"/>
      <c r="F37" s="1">
        <v>417</v>
      </c>
      <c r="G37" s="1"/>
      <c r="H37" s="2" t="s">
        <v>60</v>
      </c>
      <c r="I37" s="33"/>
      <c r="J37" s="39"/>
      <c r="K37" s="51"/>
      <c r="L37" s="51"/>
      <c r="M37" s="50">
        <f>M38</f>
        <v>71000</v>
      </c>
      <c r="N37" s="50">
        <f t="shared" si="0"/>
        <v>1.4489795918367347</v>
      </c>
    </row>
    <row r="38" spans="4:14" ht="15">
      <c r="D38" s="7"/>
      <c r="E38" s="7"/>
      <c r="F38" s="4"/>
      <c r="G38" s="4">
        <v>4171</v>
      </c>
      <c r="H38" s="8" t="s">
        <v>61</v>
      </c>
      <c r="I38" s="33"/>
      <c r="J38" s="39"/>
      <c r="K38" s="51"/>
      <c r="L38" s="51"/>
      <c r="M38" s="51">
        <v>71000</v>
      </c>
      <c r="N38" s="53">
        <f t="shared" si="0"/>
        <v>1.4489795918367347</v>
      </c>
    </row>
    <row r="39" spans="4:14" ht="17.25" customHeight="1">
      <c r="D39" s="7"/>
      <c r="E39" s="7"/>
      <c r="F39" s="1">
        <v>418</v>
      </c>
      <c r="G39" s="4"/>
      <c r="H39" s="2" t="s">
        <v>20</v>
      </c>
      <c r="I39" s="26" t="e">
        <f>SUM(#REF!)</f>
        <v>#REF!</v>
      </c>
      <c r="J39" s="42" t="e">
        <f>SUM(#REF!)</f>
        <v>#REF!</v>
      </c>
      <c r="K39" s="50" t="e">
        <f>(#REF!-J39)</f>
        <v>#REF!</v>
      </c>
      <c r="L39" s="50" t="e">
        <f>(#REF!/2120000)*100</f>
        <v>#REF!</v>
      </c>
      <c r="M39" s="50">
        <f>M40</f>
        <v>128850</v>
      </c>
      <c r="N39" s="50">
        <f t="shared" si="0"/>
        <v>2.629591836734694</v>
      </c>
    </row>
    <row r="40" spans="4:14" ht="17.25" customHeight="1">
      <c r="D40" s="7"/>
      <c r="E40" s="7"/>
      <c r="F40" s="1"/>
      <c r="G40" s="4">
        <v>4184</v>
      </c>
      <c r="H40" s="16" t="s">
        <v>49</v>
      </c>
      <c r="I40" s="26"/>
      <c r="J40" s="42"/>
      <c r="K40" s="50"/>
      <c r="L40" s="50"/>
      <c r="M40" s="51">
        <v>128850</v>
      </c>
      <c r="N40" s="53">
        <f t="shared" si="0"/>
        <v>2.629591836734694</v>
      </c>
    </row>
    <row r="41" spans="4:14" ht="15">
      <c r="D41" s="7"/>
      <c r="E41" s="17">
        <v>42</v>
      </c>
      <c r="F41" s="58"/>
      <c r="G41" s="18"/>
      <c r="H41" s="19" t="s">
        <v>21</v>
      </c>
      <c r="I41" s="30">
        <f>SUM(I42)</f>
        <v>4000</v>
      </c>
      <c r="J41" s="44">
        <f>J42</f>
        <v>2970</v>
      </c>
      <c r="K41" s="54" t="e">
        <f>(#REF!-J41)</f>
        <v>#REF!</v>
      </c>
      <c r="L41" s="54" t="e">
        <f>(#REF!/2120000)*100</f>
        <v>#REF!</v>
      </c>
      <c r="M41" s="54">
        <f>SUM(M42+M44)</f>
        <v>24500</v>
      </c>
      <c r="N41" s="54">
        <f t="shared" si="0"/>
        <v>0.5</v>
      </c>
    </row>
    <row r="42" spans="4:14" ht="15.75">
      <c r="D42" s="7"/>
      <c r="E42" s="7"/>
      <c r="F42" s="1">
        <v>421</v>
      </c>
      <c r="G42" s="7"/>
      <c r="H42" s="2" t="s">
        <v>22</v>
      </c>
      <c r="I42" s="26">
        <f>SUM(I43)</f>
        <v>4000</v>
      </c>
      <c r="J42" s="42">
        <v>2970</v>
      </c>
      <c r="K42" s="50" t="e">
        <f>(#REF!-J42)</f>
        <v>#REF!</v>
      </c>
      <c r="L42" s="50" t="e">
        <f>(#REF!/2120000)*100</f>
        <v>#REF!</v>
      </c>
      <c r="M42" s="50">
        <f>M43</f>
        <v>4500</v>
      </c>
      <c r="N42" s="50">
        <f t="shared" si="0"/>
        <v>0.09183673469387754</v>
      </c>
    </row>
    <row r="43" spans="4:14" ht="30">
      <c r="D43" s="7"/>
      <c r="E43" s="7"/>
      <c r="F43" s="4"/>
      <c r="G43" s="4">
        <v>4212</v>
      </c>
      <c r="H43" s="8" t="s">
        <v>23</v>
      </c>
      <c r="I43" s="33">
        <v>4000</v>
      </c>
      <c r="J43" s="39">
        <v>2970</v>
      </c>
      <c r="K43" s="51" t="e">
        <f>(#REF!-J43)</f>
        <v>#REF!</v>
      </c>
      <c r="L43" s="51" t="e">
        <f>(#REF!/2120000)*100</f>
        <v>#REF!</v>
      </c>
      <c r="M43" s="51">
        <v>4500</v>
      </c>
      <c r="N43" s="53">
        <f t="shared" si="0"/>
        <v>0.09183673469387754</v>
      </c>
    </row>
    <row r="44" spans="4:14" ht="15.75">
      <c r="D44" s="7"/>
      <c r="E44" s="7"/>
      <c r="F44" s="1">
        <v>422</v>
      </c>
      <c r="G44" s="4"/>
      <c r="H44" s="2" t="s">
        <v>58</v>
      </c>
      <c r="I44" s="33"/>
      <c r="J44" s="39"/>
      <c r="K44" s="51"/>
      <c r="L44" s="51"/>
      <c r="M44" s="50">
        <f>M45</f>
        <v>20000</v>
      </c>
      <c r="N44" s="50">
        <f t="shared" si="0"/>
        <v>0.40816326530612246</v>
      </c>
    </row>
    <row r="45" spans="4:14" ht="15">
      <c r="D45" s="7"/>
      <c r="E45" s="7"/>
      <c r="F45" s="4"/>
      <c r="G45" s="4">
        <v>4222</v>
      </c>
      <c r="H45" s="8" t="s">
        <v>59</v>
      </c>
      <c r="I45" s="33"/>
      <c r="J45" s="39"/>
      <c r="K45" s="51"/>
      <c r="L45" s="51"/>
      <c r="M45" s="51">
        <v>20000</v>
      </c>
      <c r="N45" s="53">
        <f t="shared" si="0"/>
        <v>0.40816326530612246</v>
      </c>
    </row>
    <row r="46" spans="4:14" s="11" customFormat="1" ht="33" customHeight="1">
      <c r="D46" s="10"/>
      <c r="E46" s="17">
        <v>43</v>
      </c>
      <c r="F46" s="17"/>
      <c r="G46" s="20"/>
      <c r="H46" s="19" t="s">
        <v>24</v>
      </c>
      <c r="I46" s="34">
        <f>SUM(I47)</f>
        <v>123478</v>
      </c>
      <c r="J46" s="44">
        <f>J47</f>
        <v>99115.04000000001</v>
      </c>
      <c r="K46" s="54" t="e">
        <f>(#REF!-J46)</f>
        <v>#REF!</v>
      </c>
      <c r="L46" s="54" t="e">
        <f>(#REF!/2120000)*100</f>
        <v>#REF!</v>
      </c>
      <c r="M46" s="54">
        <f>M47</f>
        <v>814200</v>
      </c>
      <c r="N46" s="54">
        <f t="shared" si="0"/>
        <v>16.616326530612245</v>
      </c>
    </row>
    <row r="47" spans="4:14" s="22" customFormat="1" ht="34.5" customHeight="1">
      <c r="D47" s="8"/>
      <c r="E47" s="8"/>
      <c r="F47" s="27">
        <v>431</v>
      </c>
      <c r="G47" s="2"/>
      <c r="H47" s="2" t="s">
        <v>24</v>
      </c>
      <c r="I47" s="35">
        <f>SUM(I48:I52)</f>
        <v>123478</v>
      </c>
      <c r="J47" s="46">
        <f>SUM(J48:J52)</f>
        <v>99115.04000000001</v>
      </c>
      <c r="K47" s="50" t="e">
        <f>(#REF!-J47)</f>
        <v>#REF!</v>
      </c>
      <c r="L47" s="50" t="e">
        <f>(#REF!/2120000)*100</f>
        <v>#REF!</v>
      </c>
      <c r="M47" s="50">
        <f>SUM(M48:M52)</f>
        <v>814200</v>
      </c>
      <c r="N47" s="50">
        <f t="shared" si="0"/>
        <v>16.616326530612245</v>
      </c>
    </row>
    <row r="48" spans="4:14" s="22" customFormat="1" ht="15" customHeight="1">
      <c r="D48" s="8"/>
      <c r="E48" s="8"/>
      <c r="F48" s="27"/>
      <c r="G48" s="23">
        <v>4311</v>
      </c>
      <c r="H48" s="16" t="s">
        <v>50</v>
      </c>
      <c r="I48" s="33">
        <v>5000</v>
      </c>
      <c r="J48" s="45"/>
      <c r="K48" s="51" t="e">
        <f>(#REF!-J48)</f>
        <v>#REF!</v>
      </c>
      <c r="L48" s="51" t="e">
        <f>(#REF!/2120000)*100</f>
        <v>#REF!</v>
      </c>
      <c r="M48" s="45">
        <v>222400</v>
      </c>
      <c r="N48" s="53">
        <f t="shared" si="0"/>
        <v>4.538775510204082</v>
      </c>
    </row>
    <row r="49" spans="4:14" s="22" customFormat="1" ht="15" customHeight="1">
      <c r="D49" s="8"/>
      <c r="E49" s="8"/>
      <c r="F49" s="27"/>
      <c r="G49" s="23">
        <v>4311</v>
      </c>
      <c r="H49" s="16" t="s">
        <v>63</v>
      </c>
      <c r="I49" s="33"/>
      <c r="J49" s="45"/>
      <c r="K49" s="51"/>
      <c r="L49" s="51"/>
      <c r="M49" s="45">
        <v>72000</v>
      </c>
      <c r="N49" s="53">
        <f t="shared" si="0"/>
        <v>1.4693877551020407</v>
      </c>
    </row>
    <row r="50" spans="4:14" ht="28.5" customHeight="1">
      <c r="D50" s="7"/>
      <c r="E50" s="7"/>
      <c r="F50" s="4"/>
      <c r="G50" s="4">
        <v>4312</v>
      </c>
      <c r="H50" s="8" t="s">
        <v>64</v>
      </c>
      <c r="I50" s="33">
        <v>20000</v>
      </c>
      <c r="J50" s="39">
        <v>24700</v>
      </c>
      <c r="K50" s="51" t="e">
        <f>(#REF!-J50)</f>
        <v>#REF!</v>
      </c>
      <c r="L50" s="51" t="e">
        <f>(#REF!/2120000)*100</f>
        <v>#REF!</v>
      </c>
      <c r="M50" s="51">
        <v>108450</v>
      </c>
      <c r="N50" s="53">
        <f t="shared" si="0"/>
        <v>2.213265306122449</v>
      </c>
    </row>
    <row r="51" spans="4:14" ht="15">
      <c r="D51" s="7"/>
      <c r="E51" s="7"/>
      <c r="F51" s="4"/>
      <c r="G51" s="4">
        <v>4313</v>
      </c>
      <c r="H51" s="8" t="s">
        <v>51</v>
      </c>
      <c r="I51" s="33">
        <v>12250</v>
      </c>
      <c r="J51" s="39">
        <v>17600</v>
      </c>
      <c r="K51" s="51" t="e">
        <f>(#REF!-J51)</f>
        <v>#REF!</v>
      </c>
      <c r="L51" s="51" t="e">
        <f>(#REF!/2120000)*100</f>
        <v>#REF!</v>
      </c>
      <c r="M51" s="51">
        <v>134650</v>
      </c>
      <c r="N51" s="53">
        <f t="shared" si="0"/>
        <v>2.747959183673469</v>
      </c>
    </row>
    <row r="52" spans="4:14" ht="15">
      <c r="D52" s="7"/>
      <c r="E52" s="7"/>
      <c r="F52" s="4"/>
      <c r="G52" s="4">
        <v>4319</v>
      </c>
      <c r="H52" s="8" t="s">
        <v>62</v>
      </c>
      <c r="I52" s="33">
        <v>86228</v>
      </c>
      <c r="J52" s="39">
        <v>56815.04</v>
      </c>
      <c r="K52" s="51" t="e">
        <f>(#REF!-J52)</f>
        <v>#REF!</v>
      </c>
      <c r="L52" s="51" t="e">
        <f>(#REF!/2120000)*100</f>
        <v>#REF!</v>
      </c>
      <c r="M52" s="51">
        <v>276700</v>
      </c>
      <c r="N52" s="53">
        <f t="shared" si="0"/>
        <v>5.646938775510204</v>
      </c>
    </row>
    <row r="53" spans="4:14" s="11" customFormat="1" ht="17.25" customHeight="1">
      <c r="D53" s="10"/>
      <c r="E53" s="17">
        <v>44</v>
      </c>
      <c r="F53" s="57"/>
      <c r="G53" s="10"/>
      <c r="H53" s="19" t="s">
        <v>30</v>
      </c>
      <c r="I53" s="34">
        <f>SUM(I54)</f>
        <v>230000</v>
      </c>
      <c r="J53" s="44">
        <f>J54</f>
        <v>39826.9</v>
      </c>
      <c r="K53" s="54" t="e">
        <f>(#REF!-J53)</f>
        <v>#REF!</v>
      </c>
      <c r="L53" s="54" t="e">
        <f>(#REF!/2120000)*100</f>
        <v>#REF!</v>
      </c>
      <c r="M53" s="54">
        <f>M54</f>
        <v>1811900</v>
      </c>
      <c r="N53" s="54">
        <f t="shared" si="0"/>
        <v>36.977551020408164</v>
      </c>
    </row>
    <row r="54" spans="4:14" ht="15.75">
      <c r="D54" s="7"/>
      <c r="E54" s="7"/>
      <c r="F54" s="1">
        <v>441</v>
      </c>
      <c r="G54" s="24"/>
      <c r="H54" s="2" t="s">
        <v>30</v>
      </c>
      <c r="I54" s="35">
        <f>SUM(I55:I60)</f>
        <v>230000</v>
      </c>
      <c r="J54" s="42">
        <f>SUM(J55:J60)</f>
        <v>39826.9</v>
      </c>
      <c r="K54" s="50" t="e">
        <f>(#REF!-J54)</f>
        <v>#REF!</v>
      </c>
      <c r="L54" s="50" t="e">
        <f>(#REF!/2120000)*100</f>
        <v>#REF!</v>
      </c>
      <c r="M54" s="50">
        <f>SUM(M55:M60)</f>
        <v>1811900</v>
      </c>
      <c r="N54" s="50">
        <f t="shared" si="0"/>
        <v>36.977551020408164</v>
      </c>
    </row>
    <row r="55" spans="4:14" ht="15.75" customHeight="1">
      <c r="D55" s="7"/>
      <c r="E55" s="7"/>
      <c r="F55" s="1"/>
      <c r="G55" s="3">
        <v>4412</v>
      </c>
      <c r="H55" s="16" t="s">
        <v>69</v>
      </c>
      <c r="I55" s="36">
        <v>200000</v>
      </c>
      <c r="J55" s="39">
        <v>35672</v>
      </c>
      <c r="K55" s="51" t="e">
        <f>(#REF!-J55)</f>
        <v>#REF!</v>
      </c>
      <c r="L55" s="51" t="e">
        <f>(#REF!/2120000)*100</f>
        <v>#REF!</v>
      </c>
      <c r="M55" s="51">
        <v>50000</v>
      </c>
      <c r="N55" s="53">
        <f t="shared" si="0"/>
        <v>1.0204081632653061</v>
      </c>
    </row>
    <row r="56" spans="4:14" ht="16.5" customHeight="1">
      <c r="D56" s="7"/>
      <c r="E56" s="7"/>
      <c r="F56" s="1"/>
      <c r="G56" s="3">
        <v>4412</v>
      </c>
      <c r="H56" s="16" t="s">
        <v>55</v>
      </c>
      <c r="I56" s="36"/>
      <c r="J56" s="39"/>
      <c r="K56" s="51"/>
      <c r="L56" s="51"/>
      <c r="M56" s="51">
        <v>456000</v>
      </c>
      <c r="N56" s="53">
        <f t="shared" si="0"/>
        <v>9.306122448979593</v>
      </c>
    </row>
    <row r="57" spans="4:14" ht="30">
      <c r="D57" s="7"/>
      <c r="E57" s="7"/>
      <c r="F57" s="1"/>
      <c r="G57" s="3">
        <v>4412</v>
      </c>
      <c r="H57" s="16" t="s">
        <v>56</v>
      </c>
      <c r="I57" s="36"/>
      <c r="J57" s="39"/>
      <c r="K57" s="51"/>
      <c r="L57" s="51"/>
      <c r="M57" s="51">
        <v>1221800</v>
      </c>
      <c r="N57" s="53">
        <f t="shared" si="0"/>
        <v>24.93469387755102</v>
      </c>
    </row>
    <row r="58" spans="4:14" ht="15">
      <c r="D58" s="7"/>
      <c r="E58" s="7"/>
      <c r="F58" s="4"/>
      <c r="G58" s="4">
        <v>4415</v>
      </c>
      <c r="H58" s="8" t="s">
        <v>57</v>
      </c>
      <c r="I58" s="33">
        <v>30000</v>
      </c>
      <c r="J58" s="39"/>
      <c r="K58" s="51" t="e">
        <f>(#REF!-J58)</f>
        <v>#REF!</v>
      </c>
      <c r="L58" s="51" t="e">
        <f>(#REF!/2120000)*100</f>
        <v>#REF!</v>
      </c>
      <c r="M58" s="51">
        <v>18100</v>
      </c>
      <c r="N58" s="53">
        <f t="shared" si="0"/>
        <v>0.3693877551020408</v>
      </c>
    </row>
    <row r="59" spans="4:14" ht="15">
      <c r="D59" s="7"/>
      <c r="E59" s="7"/>
      <c r="F59" s="4"/>
      <c r="G59" s="4">
        <v>4415</v>
      </c>
      <c r="H59" s="8" t="s">
        <v>68</v>
      </c>
      <c r="I59" s="33"/>
      <c r="J59" s="39"/>
      <c r="K59" s="51"/>
      <c r="L59" s="51"/>
      <c r="M59" s="51">
        <v>18000</v>
      </c>
      <c r="N59" s="53">
        <f t="shared" si="0"/>
        <v>0.36734693877551017</v>
      </c>
    </row>
    <row r="60" spans="4:14" ht="18.75" customHeight="1">
      <c r="D60" s="7"/>
      <c r="E60" s="7"/>
      <c r="F60" s="4"/>
      <c r="G60" s="4">
        <v>4416</v>
      </c>
      <c r="H60" s="8" t="s">
        <v>52</v>
      </c>
      <c r="I60" s="33"/>
      <c r="J60" s="39">
        <v>4154.9</v>
      </c>
      <c r="K60" s="51" t="e">
        <f>(#REF!-J60)</f>
        <v>#REF!</v>
      </c>
      <c r="L60" s="51" t="e">
        <f>(#REF!/2120000)*100</f>
        <v>#REF!</v>
      </c>
      <c r="M60" s="51">
        <v>48000</v>
      </c>
      <c r="N60" s="53">
        <f t="shared" si="0"/>
        <v>0.9795918367346939</v>
      </c>
    </row>
    <row r="61" spans="4:14" ht="15">
      <c r="D61" s="7"/>
      <c r="E61" s="17">
        <v>46</v>
      </c>
      <c r="F61" s="4"/>
      <c r="G61" s="7"/>
      <c r="H61" s="19" t="s">
        <v>29</v>
      </c>
      <c r="I61" s="34">
        <f>SUM(I62+I64)</f>
        <v>38350</v>
      </c>
      <c r="J61" s="44">
        <f>SUM(J62+J64)</f>
        <v>38375.54</v>
      </c>
      <c r="K61" s="54" t="e">
        <f>(#REF!-J61)</f>
        <v>#REF!</v>
      </c>
      <c r="L61" s="54" t="e">
        <f>(#REF!/2120000)*100</f>
        <v>#REF!</v>
      </c>
      <c r="M61" s="54">
        <f>SUM(M62+M64)</f>
        <v>142000</v>
      </c>
      <c r="N61" s="54">
        <f t="shared" si="0"/>
        <v>2.8979591836734695</v>
      </c>
    </row>
    <row r="62" spans="4:14" ht="15.75">
      <c r="D62" s="7"/>
      <c r="E62" s="7"/>
      <c r="F62" s="1">
        <v>461</v>
      </c>
      <c r="G62" s="7"/>
      <c r="H62" s="2" t="s">
        <v>28</v>
      </c>
      <c r="I62" s="35">
        <f>SUM(I63)</f>
        <v>28350</v>
      </c>
      <c r="J62" s="42">
        <f>J63</f>
        <v>20606.95</v>
      </c>
      <c r="K62" s="50" t="e">
        <f>(#REF!-J62)</f>
        <v>#REF!</v>
      </c>
      <c r="L62" s="50" t="e">
        <f>(#REF!/2120000)*100</f>
        <v>#REF!</v>
      </c>
      <c r="M62" s="50">
        <f>M63</f>
        <v>44900</v>
      </c>
      <c r="N62" s="50">
        <f t="shared" si="0"/>
        <v>0.9163265306122449</v>
      </c>
    </row>
    <row r="63" spans="4:14" s="15" customFormat="1" ht="15">
      <c r="D63" s="13"/>
      <c r="E63" s="13"/>
      <c r="F63" s="12"/>
      <c r="G63" s="3">
        <v>4611</v>
      </c>
      <c r="H63" s="16" t="s">
        <v>67</v>
      </c>
      <c r="I63" s="36">
        <v>28350</v>
      </c>
      <c r="J63" s="43">
        <v>20606.95</v>
      </c>
      <c r="K63" s="51" t="e">
        <f>(#REF!-J63)</f>
        <v>#REF!</v>
      </c>
      <c r="L63" s="51" t="e">
        <f>(#REF!/2120000)*100</f>
        <v>#REF!</v>
      </c>
      <c r="M63" s="53">
        <v>44900</v>
      </c>
      <c r="N63" s="53">
        <f t="shared" si="0"/>
        <v>0.9163265306122449</v>
      </c>
    </row>
    <row r="64" spans="4:14" s="15" customFormat="1" ht="15.75">
      <c r="D64" s="13"/>
      <c r="E64" s="13"/>
      <c r="F64" s="1">
        <v>463</v>
      </c>
      <c r="G64" s="3"/>
      <c r="H64" s="2" t="s">
        <v>31</v>
      </c>
      <c r="I64" s="35">
        <f>SUM(I65)</f>
        <v>10000</v>
      </c>
      <c r="J64" s="42">
        <f>J65</f>
        <v>17768.59</v>
      </c>
      <c r="K64" s="50" t="e">
        <f>(#REF!-J64)</f>
        <v>#REF!</v>
      </c>
      <c r="L64" s="50" t="e">
        <f>(#REF!/2120000)*100</f>
        <v>#REF!</v>
      </c>
      <c r="M64" s="50">
        <f>M65</f>
        <v>97100</v>
      </c>
      <c r="N64" s="50">
        <f t="shared" si="0"/>
        <v>1.9816326530612245</v>
      </c>
    </row>
    <row r="65" spans="4:14" s="15" customFormat="1" ht="15">
      <c r="D65" s="13"/>
      <c r="E65" s="13"/>
      <c r="F65" s="12"/>
      <c r="G65" s="3">
        <v>4631</v>
      </c>
      <c r="H65" s="16" t="s">
        <v>39</v>
      </c>
      <c r="I65" s="37">
        <v>10000</v>
      </c>
      <c r="J65" s="43">
        <v>17768.59</v>
      </c>
      <c r="K65" s="51" t="e">
        <f>(#REF!-J65)</f>
        <v>#REF!</v>
      </c>
      <c r="L65" s="51" t="e">
        <f>(#REF!/2120000)*100</f>
        <v>#REF!</v>
      </c>
      <c r="M65" s="53">
        <v>97100</v>
      </c>
      <c r="N65" s="53">
        <f t="shared" si="0"/>
        <v>1.9816326530612245</v>
      </c>
    </row>
    <row r="66" spans="4:14" ht="15.75">
      <c r="D66" s="7"/>
      <c r="E66" s="17">
        <v>47</v>
      </c>
      <c r="F66" s="58"/>
      <c r="G66" s="18"/>
      <c r="H66" s="19" t="s">
        <v>25</v>
      </c>
      <c r="I66" s="34">
        <f>SUM(I67:I68)</f>
        <v>22000</v>
      </c>
      <c r="J66" s="44">
        <f>SUM(J67:J68)</f>
        <v>11798.99</v>
      </c>
      <c r="K66" s="54" t="e">
        <f>(#REF!-J66)</f>
        <v>#REF!</v>
      </c>
      <c r="L66" s="54" t="e">
        <f>(#REF!/2120000)*100</f>
        <v>#REF!</v>
      </c>
      <c r="M66" s="52">
        <f>SUM(M67:M68)</f>
        <v>13500</v>
      </c>
      <c r="N66" s="50">
        <f t="shared" si="0"/>
        <v>0.2755102040816327</v>
      </c>
    </row>
    <row r="67" spans="4:14" ht="15.75">
      <c r="D67" s="7"/>
      <c r="E67" s="7"/>
      <c r="F67" s="1">
        <v>471</v>
      </c>
      <c r="G67" s="24"/>
      <c r="H67" s="2" t="s">
        <v>26</v>
      </c>
      <c r="I67" s="35">
        <v>5000</v>
      </c>
      <c r="J67" s="39"/>
      <c r="K67" s="50" t="e">
        <f>(#REF!-J67)</f>
        <v>#REF!</v>
      </c>
      <c r="L67" s="50" t="e">
        <f>(#REF!/2120000)*100</f>
        <v>#REF!</v>
      </c>
      <c r="M67" s="50">
        <v>10000</v>
      </c>
      <c r="N67" s="50">
        <f t="shared" si="0"/>
        <v>0.20408163265306123</v>
      </c>
    </row>
    <row r="68" spans="4:14" ht="15.75">
      <c r="D68" s="7"/>
      <c r="E68" s="13"/>
      <c r="F68" s="1">
        <v>472</v>
      </c>
      <c r="G68" s="24"/>
      <c r="H68" s="2" t="s">
        <v>27</v>
      </c>
      <c r="I68" s="35">
        <v>17000</v>
      </c>
      <c r="J68" s="42">
        <v>11798.99</v>
      </c>
      <c r="K68" s="50" t="e">
        <f>(#REF!-J68)</f>
        <v>#REF!</v>
      </c>
      <c r="L68" s="50" t="e">
        <f>(#REF!/2120000)*100</f>
        <v>#REF!</v>
      </c>
      <c r="M68" s="50">
        <v>3500</v>
      </c>
      <c r="N68" s="50">
        <f t="shared" si="0"/>
        <v>0.07142857142857142</v>
      </c>
    </row>
    <row r="69" spans="4:14" ht="15.75">
      <c r="D69" s="7"/>
      <c r="E69" s="7"/>
      <c r="F69" s="1"/>
      <c r="G69" s="7"/>
      <c r="H69" s="8"/>
      <c r="I69" s="33"/>
      <c r="J69" s="39"/>
      <c r="K69" s="51"/>
      <c r="L69" s="51"/>
      <c r="M69" s="51"/>
      <c r="N69" s="53"/>
    </row>
    <row r="70" spans="4:14" ht="15.75">
      <c r="D70" s="1">
        <v>4</v>
      </c>
      <c r="E70" s="61"/>
      <c r="F70" s="61"/>
      <c r="G70" s="61"/>
      <c r="H70" s="2" t="s">
        <v>33</v>
      </c>
      <c r="I70" s="35" t="e">
        <f>SUM(I8+I41+I46+I53+I61+I66)</f>
        <v>#REF!</v>
      </c>
      <c r="J70" s="42" t="e">
        <f>SUM(J8+J41+J46+J53+J61+J66)</f>
        <v>#REF!</v>
      </c>
      <c r="K70" s="50" t="e">
        <f>(#REF!-J70)</f>
        <v>#REF!</v>
      </c>
      <c r="L70" s="50" t="e">
        <f>(#REF!/2120000)*100</f>
        <v>#REF!</v>
      </c>
      <c r="M70" s="50">
        <f>SUM(M8+M41+M46+M53+M61+M66)</f>
        <v>4900000</v>
      </c>
      <c r="N70" s="50">
        <f t="shared" si="0"/>
        <v>100</v>
      </c>
    </row>
    <row r="73" ht="15.75">
      <c r="I73" s="31"/>
    </row>
  </sheetData>
  <sheetProtection/>
  <mergeCells count="3">
    <mergeCell ref="E70:G70"/>
    <mergeCell ref="D5:G5"/>
    <mergeCell ref="D4:G4"/>
  </mergeCells>
  <printOptions/>
  <pageMargins left="0.1968503937007874" right="0.1968503937007874" top="0.2755905511811024" bottom="0.5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3" sqref="H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BudžetDG</cp:lastModifiedBy>
  <cp:lastPrinted>2011-03-04T10:51:08Z</cp:lastPrinted>
  <dcterms:created xsi:type="dcterms:W3CDTF">2005-07-21T07:42:57Z</dcterms:created>
  <dcterms:modified xsi:type="dcterms:W3CDTF">2011-03-04T15:22:41Z</dcterms:modified>
  <cp:category/>
  <cp:version/>
  <cp:contentType/>
  <cp:contentStatus/>
</cp:coreProperties>
</file>